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<sst xmlns="http://schemas.openxmlformats.org/spreadsheetml/2006/main" count="59" uniqueCount="47">
  <si>
    <t xml:space="preserve">water heat of vap @37°C [J/g]:</t>
  </si>
  <si>
    <t xml:space="preserve">surface area of human body [m2]</t>
  </si>
  <si>
    <t xml:space="preserve">basal metabolic rate [W]:</t>
  </si>
  <si>
    <t xml:space="preserve">skin temperature [°C]:</t>
  </si>
  <si>
    <t xml:space="preserve">ambient temperature summer [°C]:</t>
  </si>
  <si>
    <t xml:space="preserve">Summer</t>
  </si>
  <si>
    <t xml:space="preserve">power [W]</t>
  </si>
  <si>
    <t xml:space="preserve">rounded</t>
  </si>
  <si>
    <t xml:space="preserve">ambient temperature winter [°C]:</t>
  </si>
  <si>
    <t xml:space="preserve">Convection</t>
  </si>
  <si>
    <t xml:space="preserve">air velocity [m/s]:</t>
  </si>
  <si>
    <t xml:space="preserve">Radiation (long wave)</t>
  </si>
  <si>
    <t xml:space="preserve">Radiation (short wave)</t>
  </si>
  <si>
    <t xml:space="preserve">Base activity</t>
  </si>
  <si>
    <t xml:space="preserve">Activity / work</t>
  </si>
  <si>
    <t xml:space="preserve">kcal/h</t>
  </si>
  <si>
    <t xml:space="preserve">W</t>
  </si>
  <si>
    <t xml:space="preserve">Extra activity</t>
  </si>
  <si>
    <t xml:space="preserve">Walking</t>
  </si>
  <si>
    <t xml:space="preserve">Evaporation</t>
  </si>
  <si>
    <t xml:space="preserve">Running moderate</t>
  </si>
  <si>
    <t xml:space="preserve">Total</t>
  </si>
  <si>
    <t xml:space="preserve">Running fast</t>
  </si>
  <si>
    <t xml:space="preserve">Winter</t>
  </si>
  <si>
    <t xml:space="preserve">Emissivity [-]:</t>
  </si>
  <si>
    <t xml:space="preserve">Stefan-Boltzmann const. [W/m2K4]</t>
  </si>
  <si>
    <t xml:space="preserve">Radiation summer [W]:</t>
  </si>
  <si>
    <t xml:space="preserve">Radiation winter [W]:</t>
  </si>
  <si>
    <t xml:space="preserve">Alpha [-]:</t>
  </si>
  <si>
    <t xml:space="preserve">exposed skin surface [m2]:</t>
  </si>
  <si>
    <t xml:space="preserve">solar irridiance summer [W/m2]:</t>
  </si>
  <si>
    <t xml:space="preserve">solar irridiance winter [W/m2]:</t>
  </si>
  <si>
    <t xml:space="preserve">Radiation (sw summer) [W]:</t>
  </si>
  <si>
    <t xml:space="preserve">Radiation (sw winter) [W]:</t>
  </si>
  <si>
    <t xml:space="preserve">heat transfer coefficient [W/m2K]:</t>
  </si>
  <si>
    <t xml:space="preserve">(Jingxian Xu)</t>
  </si>
  <si>
    <t xml:space="preserve">Convection summer [W]:</t>
  </si>
  <si>
    <t xml:space="preserve">Convection winter [W]:</t>
  </si>
  <si>
    <t xml:space="preserve">Conduction</t>
  </si>
  <si>
    <t xml:space="preserve">negligible</t>
  </si>
  <si>
    <t xml:space="preserve">water evaporation max [g/h]:</t>
  </si>
  <si>
    <t xml:space="preserve">water evaporation min [g/h]:</t>
  </si>
  <si>
    <t xml:space="preserve">Evaporation summer/max [W]:</t>
  </si>
  <si>
    <t xml:space="preserve">Evaporation winter/min [W]:</t>
  </si>
  <si>
    <t xml:space="preserve">Watt</t>
  </si>
  <si>
    <t xml:space="preserve">Kelvin</t>
  </si>
  <si>
    <t xml:space="preserve">Celsius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</si>
</sst>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0.00E+00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b val="true"/>
      <sz val="10"/>
      <name val="Arial"/>
      <family val="2"/>
    </font>
    <font>
      <sz val="10"/>
      <color rgb="FFCCCCCC"/>
      <name val="Arial"/>
      <family val="2"/>
    </font>
    <font>
      <i val="true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2" activeCellId="0" sqref="E42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28.98"/>
    <col collapsed="false" customWidth="false" hidden="false" outlineLevel="0" max="3" min="3" style="0" width="11.52"/>
    <col collapsed="false" customWidth="true" hidden="false" outlineLevel="0" max="4" min="4" style="0" width="6.43"/>
    <col collapsed="false" customWidth="false" hidden="false" outlineLevel="0" max="7" min="5" style="0" width="11.52"/>
    <col collapsed="false" customWidth="true" hidden="false" outlineLevel="0" max="8" min="8" style="0" width="19.14"/>
    <col collapsed="false" customWidth="true" hidden="false" outlineLevel="0" max="9" min="9" style="0" width="8.47"/>
    <col collapsed="false" customWidth="true" hidden="false" outlineLevel="0" max="10" min="10" style="0" width="8"/>
    <col collapsed="false" customWidth="false" hidden="false" outlineLevel="0" max="1025" min="11" style="0" width="11.52"/>
  </cols>
  <sheetData>
    <row r="2" customFormat="false" ht="12.8" hidden="false" customHeight="false" outlineLevel="0" collapsed="false">
      <c r="B2" s="0" t="s">
        <v>0</v>
      </c>
      <c r="C2" s="1" t="n">
        <v>2413.1</v>
      </c>
    </row>
    <row r="3" customFormat="false" ht="12.8" hidden="false" customHeight="false" outlineLevel="0" collapsed="false">
      <c r="B3" s="0" t="s">
        <v>1</v>
      </c>
      <c r="C3" s="1" t="n">
        <v>2</v>
      </c>
    </row>
    <row r="4" customFormat="false" ht="12.8" hidden="false" customHeight="false" outlineLevel="0" collapsed="false">
      <c r="B4" s="2" t="s">
        <v>2</v>
      </c>
      <c r="C4" s="3" t="n">
        <v>100</v>
      </c>
    </row>
    <row r="5" customFormat="false" ht="12.8" hidden="false" customHeight="false" outlineLevel="0" collapsed="false">
      <c r="B5" s="0" t="s">
        <v>3</v>
      </c>
      <c r="C5" s="1" t="n">
        <v>37</v>
      </c>
    </row>
    <row r="6" customFormat="false" ht="12.8" hidden="false" customHeight="false" outlineLevel="0" collapsed="false">
      <c r="B6" s="0" t="s">
        <v>4</v>
      </c>
      <c r="C6" s="1" t="n">
        <v>40</v>
      </c>
      <c r="H6" s="4" t="s">
        <v>5</v>
      </c>
      <c r="I6" s="0" t="s">
        <v>6</v>
      </c>
      <c r="J6" s="5" t="s">
        <v>7</v>
      </c>
    </row>
    <row r="7" customFormat="false" ht="12.8" hidden="false" customHeight="false" outlineLevel="0" collapsed="false">
      <c r="B7" s="0" t="s">
        <v>8</v>
      </c>
      <c r="C7" s="1" t="n">
        <v>0</v>
      </c>
      <c r="H7" s="0" t="s">
        <v>9</v>
      </c>
      <c r="I7" s="6" t="n">
        <f aca="false">C38</f>
        <v>120.714721554581</v>
      </c>
      <c r="J7" s="7" t="n">
        <f aca="false">ROUND(I7/25,0)*25</f>
        <v>125</v>
      </c>
    </row>
    <row r="8" customFormat="false" ht="12.8" hidden="false" customHeight="false" outlineLevel="0" collapsed="false">
      <c r="B8" s="0" t="s">
        <v>10</v>
      </c>
      <c r="C8" s="1" t="n">
        <v>2</v>
      </c>
      <c r="H8" s="0" t="s">
        <v>11</v>
      </c>
      <c r="I8" s="6" t="n">
        <f aca="false">C21</f>
        <v>39.9555845927219</v>
      </c>
      <c r="J8" s="7" t="n">
        <f aca="false">ROUND(I8/25,0)*25</f>
        <v>50</v>
      </c>
    </row>
    <row r="9" customFormat="false" ht="12.8" hidden="false" customHeight="false" outlineLevel="0" collapsed="false">
      <c r="H9" s="0" t="s">
        <v>12</v>
      </c>
      <c r="I9" s="6" t="n">
        <f aca="false">C31</f>
        <v>333.333333333333</v>
      </c>
      <c r="J9" s="7" t="n">
        <f aca="false">ROUND(I9/25,0)*25</f>
        <v>325</v>
      </c>
    </row>
    <row r="10" customFormat="false" ht="12.8" hidden="false" customHeight="false" outlineLevel="0" collapsed="false">
      <c r="H10" s="0" t="s">
        <v>13</v>
      </c>
      <c r="I10" s="6" t="n">
        <f aca="false">C4</f>
        <v>100</v>
      </c>
      <c r="J10" s="7" t="n">
        <f aca="false">ROUND(I10/25,0)*25</f>
        <v>100</v>
      </c>
    </row>
    <row r="11" customFormat="false" ht="12.8" hidden="false" customHeight="false" outlineLevel="0" collapsed="false">
      <c r="B11" s="4" t="s">
        <v>14</v>
      </c>
      <c r="C11" s="0" t="s">
        <v>15</v>
      </c>
      <c r="D11" s="0" t="s">
        <v>16</v>
      </c>
      <c r="H11" s="0" t="s">
        <v>17</v>
      </c>
      <c r="I11" s="6" t="n">
        <f aca="false">D14</f>
        <v>814.099999961167</v>
      </c>
      <c r="J11" s="7" t="n">
        <f aca="false">ROUND(I11/25,0)*25</f>
        <v>825</v>
      </c>
    </row>
    <row r="12" customFormat="false" ht="12.8" hidden="false" customHeight="false" outlineLevel="0" collapsed="false">
      <c r="B12" s="0" t="s">
        <v>18</v>
      </c>
      <c r="C12" s="0" t="n">
        <v>280</v>
      </c>
      <c r="D12" s="1" t="n">
        <f aca="false">C12/$C$61</f>
        <v>325.639999984467</v>
      </c>
      <c r="H12" s="0" t="s">
        <v>19</v>
      </c>
      <c r="I12" s="6" t="n">
        <f aca="false">C50</f>
        <v>-1340.61111111111</v>
      </c>
      <c r="J12" s="7" t="n">
        <f aca="false">ROUND(I12/25,0)*25</f>
        <v>-1350</v>
      </c>
    </row>
    <row r="13" customFormat="false" ht="12.8" hidden="false" customHeight="false" outlineLevel="0" collapsed="false">
      <c r="B13" s="0" t="s">
        <v>20</v>
      </c>
      <c r="C13" s="0" t="n">
        <v>400</v>
      </c>
      <c r="D13" s="0" t="n">
        <f aca="false">C13/$C$61</f>
        <v>465.19999997781</v>
      </c>
      <c r="H13" s="8" t="s">
        <v>21</v>
      </c>
      <c r="I13" s="9" t="n">
        <f aca="false">SUM(I7:I12)</f>
        <v>67.4925283306934</v>
      </c>
      <c r="J13" s="7" t="n">
        <f aca="false">ROUND(I13/25,0)*25</f>
        <v>75</v>
      </c>
    </row>
    <row r="14" customFormat="false" ht="12.8" hidden="false" customHeight="false" outlineLevel="0" collapsed="false">
      <c r="B14" s="2" t="s">
        <v>22</v>
      </c>
      <c r="C14" s="2" t="n">
        <v>700</v>
      </c>
      <c r="D14" s="2" t="n">
        <f aca="false">C14/$C$61</f>
        <v>814.099999961167</v>
      </c>
      <c r="J14" s="7"/>
    </row>
    <row r="15" customFormat="false" ht="12.8" hidden="false" customHeight="false" outlineLevel="0" collapsed="false">
      <c r="H15" s="4" t="s">
        <v>23</v>
      </c>
      <c r="J15" s="7"/>
    </row>
    <row r="16" customFormat="false" ht="12.8" hidden="false" customHeight="false" outlineLevel="0" collapsed="false">
      <c r="H16" s="0" t="s">
        <v>9</v>
      </c>
      <c r="I16" s="6" t="n">
        <f aca="false">C39</f>
        <v>-1488.81489917316</v>
      </c>
      <c r="J16" s="7" t="n">
        <f aca="false">ROUND(I16/25,0)*25</f>
        <v>-1500</v>
      </c>
    </row>
    <row r="17" customFormat="false" ht="12.8" hidden="false" customHeight="false" outlineLevel="0" collapsed="false">
      <c r="B17" s="4" t="s">
        <v>11</v>
      </c>
      <c r="H17" s="0" t="s">
        <v>11</v>
      </c>
      <c r="I17" s="6" t="n">
        <f aca="false">C22</f>
        <v>-405.486487736652</v>
      </c>
      <c r="J17" s="7" t="n">
        <f aca="false">ROUND(I17/25,0)*25</f>
        <v>-400</v>
      </c>
    </row>
    <row r="18" customFormat="false" ht="12.8" hidden="false" customHeight="false" outlineLevel="0" collapsed="false">
      <c r="B18" s="0" t="s">
        <v>24</v>
      </c>
      <c r="C18" s="0" t="n">
        <v>0.97</v>
      </c>
      <c r="H18" s="0" t="s">
        <v>12</v>
      </c>
      <c r="I18" s="6" t="n">
        <f aca="false">C32</f>
        <v>3.33333333333333</v>
      </c>
      <c r="J18" s="7" t="n">
        <f aca="false">ROUND(I18/25,0)*25</f>
        <v>0</v>
      </c>
    </row>
    <row r="19" customFormat="false" ht="12.8" hidden="false" customHeight="false" outlineLevel="0" collapsed="false">
      <c r="B19" s="0" t="s">
        <v>25</v>
      </c>
      <c r="C19" s="10" t="n">
        <v>5.67E-008</v>
      </c>
      <c r="H19" s="0" t="s">
        <v>13</v>
      </c>
      <c r="I19" s="0" t="n">
        <f aca="false">C4</f>
        <v>100</v>
      </c>
      <c r="J19" s="7" t="n">
        <f aca="false">ROUND(I19/25,0)*25</f>
        <v>100</v>
      </c>
    </row>
    <row r="20" customFormat="false" ht="12.8" hidden="false" customHeight="false" outlineLevel="0" collapsed="false">
      <c r="H20" s="0" t="s">
        <v>17</v>
      </c>
      <c r="I20" s="6" t="n">
        <f aca="false">D14</f>
        <v>814.099999961167</v>
      </c>
      <c r="J20" s="7" t="n">
        <f aca="false">ROUND(I20/25,0)*25</f>
        <v>825</v>
      </c>
    </row>
    <row r="21" customFormat="false" ht="12.8" hidden="false" customHeight="false" outlineLevel="0" collapsed="false">
      <c r="B21" s="2" t="s">
        <v>26</v>
      </c>
      <c r="C21" s="11" t="n">
        <f aca="false">$C$3*$C$18*$C$19*((C6+$C$64)^4-($C$5+$C$64)^4)</f>
        <v>39.9555845927219</v>
      </c>
      <c r="H21" s="0" t="s">
        <v>19</v>
      </c>
      <c r="I21" s="6" t="n">
        <f aca="false">C51</f>
        <v>-16.7576388888889</v>
      </c>
      <c r="J21" s="7" t="n">
        <f aca="false">ROUND(I21/25,0)*25</f>
        <v>-25</v>
      </c>
    </row>
    <row r="22" customFormat="false" ht="12.8" hidden="false" customHeight="false" outlineLevel="0" collapsed="false">
      <c r="B22" s="2" t="s">
        <v>27</v>
      </c>
      <c r="C22" s="11" t="n">
        <f aca="false">$C$3*$C$18*$C$19*((C7+$C$64)^4-($C$5+$C$64)^4)</f>
        <v>-405.486487736652</v>
      </c>
      <c r="H22" s="8" t="s">
        <v>21</v>
      </c>
      <c r="I22" s="9" t="n">
        <f aca="false">SUM(I16:I21)</f>
        <v>-993.6256925042</v>
      </c>
      <c r="J22" s="7" t="n">
        <f aca="false">ROUND(I22/25,0)*25</f>
        <v>-1000</v>
      </c>
    </row>
    <row r="25" customFormat="false" ht="12.8" hidden="false" customHeight="false" outlineLevel="0" collapsed="false">
      <c r="B25" s="4" t="s">
        <v>12</v>
      </c>
    </row>
    <row r="26" customFormat="false" ht="12.8" hidden="false" customHeight="false" outlineLevel="0" collapsed="false">
      <c r="B26" s="0" t="s">
        <v>28</v>
      </c>
      <c r="C26" s="6" t="n">
        <v>0.5</v>
      </c>
    </row>
    <row r="27" customFormat="false" ht="12.8" hidden="false" customHeight="false" outlineLevel="0" collapsed="false">
      <c r="B27" s="0" t="s">
        <v>29</v>
      </c>
      <c r="C27" s="6" t="n">
        <f aca="false">2/3</f>
        <v>0.666666666666667</v>
      </c>
    </row>
    <row r="28" customFormat="false" ht="12.8" hidden="false" customHeight="false" outlineLevel="0" collapsed="false">
      <c r="B28" s="0" t="s">
        <v>30</v>
      </c>
      <c r="C28" s="6" t="n">
        <v>1000</v>
      </c>
    </row>
    <row r="29" customFormat="false" ht="12.8" hidden="false" customHeight="false" outlineLevel="0" collapsed="false">
      <c r="B29" s="0" t="s">
        <v>31</v>
      </c>
      <c r="C29" s="6" t="n">
        <v>10</v>
      </c>
    </row>
    <row r="31" customFormat="false" ht="12.8" hidden="false" customHeight="false" outlineLevel="0" collapsed="false">
      <c r="B31" s="2" t="s">
        <v>32</v>
      </c>
      <c r="C31" s="11" t="n">
        <f aca="false">C28*$C$27*$C$26</f>
        <v>333.333333333333</v>
      </c>
    </row>
    <row r="32" customFormat="false" ht="12.8" hidden="false" customHeight="false" outlineLevel="0" collapsed="false">
      <c r="B32" s="2" t="s">
        <v>33</v>
      </c>
      <c r="C32" s="11" t="n">
        <f aca="false">C29*$C$27*$C$26</f>
        <v>3.33333333333333</v>
      </c>
    </row>
    <row r="35" customFormat="false" ht="12.8" hidden="false" customHeight="false" outlineLevel="0" collapsed="false">
      <c r="B35" s="4" t="s">
        <v>9</v>
      </c>
    </row>
    <row r="36" customFormat="false" ht="12.8" hidden="false" customHeight="false" outlineLevel="0" collapsed="false">
      <c r="B36" s="0" t="s">
        <v>34</v>
      </c>
      <c r="C36" s="0" t="n">
        <f aca="false">SQRT(1.5327*SQRT(0)+207.8*$C$8-10.821)</f>
        <v>20.1191202590968</v>
      </c>
      <c r="D36" s="0" t="s">
        <v>35</v>
      </c>
    </row>
    <row r="38" customFormat="false" ht="12.8" hidden="false" customHeight="false" outlineLevel="0" collapsed="false">
      <c r="B38" s="2" t="s">
        <v>36</v>
      </c>
      <c r="C38" s="11" t="n">
        <f aca="false">$C$3*$C$36*($C$5-C6)*-1</f>
        <v>120.714721554581</v>
      </c>
    </row>
    <row r="39" customFormat="false" ht="12.8" hidden="false" customHeight="false" outlineLevel="0" collapsed="false">
      <c r="B39" s="2" t="s">
        <v>37</v>
      </c>
      <c r="C39" s="11" t="n">
        <f aca="false">$C$3*$C$36*($C$5-C7)*-1</f>
        <v>-1488.81489917316</v>
      </c>
    </row>
    <row r="42" customFormat="false" ht="12.8" hidden="false" customHeight="false" outlineLevel="0" collapsed="false">
      <c r="B42" s="4" t="s">
        <v>38</v>
      </c>
    </row>
    <row r="43" customFormat="false" ht="12.8" hidden="false" customHeight="false" outlineLevel="0" collapsed="false">
      <c r="B43" s="0" t="s">
        <v>39</v>
      </c>
    </row>
    <row r="46" customFormat="false" ht="12.8" hidden="false" customHeight="false" outlineLevel="0" collapsed="false">
      <c r="B46" s="4" t="s">
        <v>19</v>
      </c>
    </row>
    <row r="47" customFormat="false" ht="12.8" hidden="false" customHeight="false" outlineLevel="0" collapsed="false">
      <c r="B47" s="0" t="s">
        <v>40</v>
      </c>
      <c r="C47" s="6" t="n">
        <v>2000</v>
      </c>
    </row>
    <row r="48" customFormat="false" ht="12.8" hidden="false" customHeight="false" outlineLevel="0" collapsed="false">
      <c r="B48" s="0" t="s">
        <v>41</v>
      </c>
      <c r="C48" s="6" t="n">
        <f aca="false">600/24</f>
        <v>25</v>
      </c>
    </row>
    <row r="50" customFormat="false" ht="12.8" hidden="false" customHeight="false" outlineLevel="0" collapsed="false">
      <c r="B50" s="2" t="s">
        <v>42</v>
      </c>
      <c r="C50" s="11" t="n">
        <f aca="false">C47*$C$2/3600*-1</f>
        <v>-1340.61111111111</v>
      </c>
    </row>
    <row r="51" customFormat="false" ht="12.8" hidden="false" customHeight="false" outlineLevel="0" collapsed="false">
      <c r="B51" s="2" t="s">
        <v>43</v>
      </c>
      <c r="C51" s="11" t="n">
        <f aca="false">C48*$C$2/3600*-1</f>
        <v>-16.7576388888889</v>
      </c>
    </row>
    <row r="60" customFormat="false" ht="12.8" hidden="false" customHeight="false" outlineLevel="0" collapsed="false">
      <c r="B60" s="0" t="s">
        <v>44</v>
      </c>
      <c r="C60" s="0" t="s">
        <v>15</v>
      </c>
    </row>
    <row r="61" customFormat="false" ht="12.8" hidden="false" customHeight="false" outlineLevel="0" collapsed="false">
      <c r="B61" s="0" t="n">
        <v>1</v>
      </c>
      <c r="C61" s="0" t="n">
        <v>0.8598452279</v>
      </c>
    </row>
    <row r="63" customFormat="false" ht="12.8" hidden="false" customHeight="false" outlineLevel="0" collapsed="false">
      <c r="B63" s="0" t="s">
        <v>45</v>
      </c>
      <c r="C63" s="0" t="s">
        <v>46</v>
      </c>
    </row>
    <row r="64" customFormat="false" ht="12.8" hidden="false" customHeight="false" outlineLevel="0" collapsed="false">
      <c r="B64" s="0" t="n">
        <v>0</v>
      </c>
      <c r="C64" s="0" t="n">
        <v>273.15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6881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en-US</dc:language>
  <cp:lastModifiedBy/>
  <dcterms:modified xsi:type="dcterms:W3CDTF">2022-01-03T17:26:37Z</dcterms:modified>
  <cp:revision>9</cp:revision>
  <dc:subject/>
  <dc:title/>
</cp:coreProperties>
</file>